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ni\Downloads\"/>
    </mc:Choice>
  </mc:AlternateContent>
  <xr:revisionPtr revIDLastSave="0" documentId="13_ncr:1_{AF026DCB-3664-47E5-9251-B993E20865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CC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3" l="1"/>
  <c r="F43" i="3"/>
  <c r="E43" i="3"/>
  <c r="E33" i="3"/>
  <c r="E26" i="3"/>
  <c r="E15" i="3"/>
  <c r="E16" i="3"/>
  <c r="G30" i="3" l="1"/>
  <c r="E28" i="3"/>
  <c r="G48" i="3"/>
  <c r="F48" i="3"/>
  <c r="E32" i="3"/>
  <c r="G33" i="3"/>
  <c r="G32" i="3"/>
  <c r="G29" i="3"/>
  <c r="G26" i="3"/>
  <c r="G50" i="3" l="1"/>
  <c r="F50" i="3"/>
  <c r="F44" i="3"/>
  <c r="E44" i="3"/>
  <c r="G35" i="3"/>
  <c r="F35" i="3"/>
  <c r="E35" i="3"/>
  <c r="G19" i="3"/>
  <c r="F19" i="3"/>
  <c r="E19" i="3"/>
  <c r="G55" i="3" l="1"/>
  <c r="F55" i="3"/>
  <c r="E55" i="3"/>
</calcChain>
</file>

<file path=xl/sharedStrings.xml><?xml version="1.0" encoding="utf-8"?>
<sst xmlns="http://schemas.openxmlformats.org/spreadsheetml/2006/main" count="176" uniqueCount="98">
  <si>
    <t>Total Up-Front Costs</t>
  </si>
  <si>
    <t>-Included-</t>
  </si>
  <si>
    <t>Total Monthly Costs</t>
  </si>
  <si>
    <t>Months before server must be replaced.  We recommend using a 3-year analysis period.</t>
  </si>
  <si>
    <t>Total Cost of Ownership over estimated life/analysis period</t>
  </si>
  <si>
    <t>No. PC's to Replace Over Analysis Period</t>
  </si>
  <si>
    <t>(Analysis Period)</t>
  </si>
  <si>
    <t>Total Savings on PC's Over Analysis Period</t>
  </si>
  <si>
    <t>Savings per PC on Hardware</t>
  </si>
  <si>
    <t>Typical offsite or online backup costs</t>
  </si>
  <si>
    <t>UP-FRONT COSTS</t>
  </si>
  <si>
    <t>Cost of the server + related hardware (power management, rack, etc.).</t>
  </si>
  <si>
    <t>Server backup hardware &amp; software.</t>
  </si>
  <si>
    <t>Private Cloud Monthly Fee</t>
  </si>
  <si>
    <t>MONTHLY COSTS</t>
  </si>
  <si>
    <t>Microsoft Office monthly subscription (if subscription-based licensing such as Office 365).</t>
  </si>
  <si>
    <t>Hosted Exchange email service (if using Hosted Exchange such as Office 365).</t>
  </si>
  <si>
    <t>ITEM</t>
  </si>
  <si>
    <t>ON-PREMISE</t>
  </si>
  <si>
    <t>EXPLANATION</t>
  </si>
  <si>
    <t>SAVINGS ON DESKTOPS</t>
  </si>
  <si>
    <t>The number of PC's you will replace over the analysis period (typically every 3 years).</t>
  </si>
  <si>
    <t>UNEXPECTED COSTS</t>
  </si>
  <si>
    <t>Allotment for unplanned server crash, repair or recovery costs (over life of server).</t>
  </si>
  <si>
    <t>Savings deducted from total cost of ownership</t>
  </si>
  <si>
    <t>TOTAL COST OF OWNERSHIP</t>
  </si>
  <si>
    <t>ADDITIONAL FACTORS</t>
  </si>
  <si>
    <t>Mobility</t>
  </si>
  <si>
    <t>Security</t>
  </si>
  <si>
    <t>Reliability</t>
  </si>
  <si>
    <t>Scalability</t>
  </si>
  <si>
    <t>Centralization</t>
  </si>
  <si>
    <t>Licensing for Microsoft Server</t>
  </si>
  <si>
    <t>Licensing for each Microsoft Active Directory User</t>
  </si>
  <si>
    <t>Licensing for Microsoft SQL (Required by almost all Legal Software)</t>
  </si>
  <si>
    <t>N/A</t>
  </si>
  <si>
    <t>Setup Fee / Onboarding Cost / Legal Consultant Setup Fee</t>
  </si>
  <si>
    <t>Cost of Battery backup devices required for Servers</t>
  </si>
  <si>
    <t>Software Robustness</t>
  </si>
  <si>
    <t>Total Cost (Over Analysis Period)</t>
  </si>
  <si>
    <t>PRIVATE CLOUD</t>
  </si>
  <si>
    <t xml:space="preserve">Typical setup costs (labor) </t>
  </si>
  <si>
    <t>Typical Managed Service Provider (MSP) IT care plan for servers</t>
  </si>
  <si>
    <t>Average cost per user per month for web based storage / document management</t>
  </si>
  <si>
    <t>Average cost per user per month for web based accounting software such as QuickBooks online</t>
  </si>
  <si>
    <t>Allotment for Annual Maintenance Plan (AMP) cost for non web based legal software</t>
  </si>
  <si>
    <t>Average cost per user per month for web based Practice Management Software</t>
  </si>
  <si>
    <t>Support</t>
  </si>
  <si>
    <t>Managed IT Services for Servers (Avg $200-350 per server)</t>
  </si>
  <si>
    <t>Total Cost of Ownership</t>
  </si>
  <si>
    <t>Cloud Cost Calculator</t>
  </si>
  <si>
    <r>
      <rPr>
        <b/>
        <sz val="10"/>
        <color theme="1"/>
        <rFont val="Poppins"/>
      </rPr>
      <t xml:space="preserve">  On-Premse</t>
    </r>
    <r>
      <rPr>
        <sz val="10"/>
        <color theme="1"/>
        <rFont val="Poppins"/>
      </rPr>
      <t xml:space="preserve"> </t>
    </r>
    <r>
      <rPr>
        <sz val="10"/>
        <color theme="0" tint="-0.499984740745262"/>
        <rFont val="Poppins"/>
      </rPr>
      <t>vs.</t>
    </r>
    <r>
      <rPr>
        <sz val="10"/>
        <color theme="1"/>
        <rFont val="Poppins"/>
      </rPr>
      <t xml:space="preserve"> </t>
    </r>
    <r>
      <rPr>
        <b/>
        <sz val="10"/>
        <color theme="1"/>
        <rFont val="Poppins"/>
      </rPr>
      <t>Private Cloud</t>
    </r>
    <r>
      <rPr>
        <sz val="10"/>
        <color theme="0" tint="-0.499984740745262"/>
        <rFont val="Poppins"/>
      </rPr>
      <t xml:space="preserve"> vs.</t>
    </r>
    <r>
      <rPr>
        <sz val="10"/>
        <color theme="1"/>
        <rFont val="Poppins"/>
      </rPr>
      <t xml:space="preserve"> </t>
    </r>
    <r>
      <rPr>
        <b/>
        <sz val="10"/>
        <color theme="1"/>
        <rFont val="Poppins"/>
      </rPr>
      <t>Web Applications</t>
    </r>
  </si>
  <si>
    <t>SOFTWARE RENEWAL/MAINTENANCE</t>
  </si>
  <si>
    <t>WEB APPS(S)</t>
  </si>
  <si>
    <t>$</t>
  </si>
  <si>
    <t>Estimated Useful Life in Months</t>
  </si>
  <si>
    <t>CONTACT US</t>
  </si>
  <si>
    <r>
      <rPr>
        <b/>
        <sz val="11"/>
        <color theme="1"/>
        <rFont val="Calibri"/>
        <family val="2"/>
        <scheme val="minor"/>
      </rPr>
      <t>Users</t>
    </r>
    <r>
      <rPr>
        <sz val="11"/>
        <color theme="1"/>
        <rFont val="Calibri"/>
        <family val="2"/>
        <scheme val="minor"/>
      </rPr>
      <t xml:space="preserve"> (Total Firm Employees)</t>
    </r>
  </si>
  <si>
    <t>Server Purchase</t>
  </si>
  <si>
    <t>Server Backup System</t>
  </si>
  <si>
    <t>UPS / Battery Backup</t>
  </si>
  <si>
    <t>Microsoft SQL Standard License ($209 / User)</t>
  </si>
  <si>
    <t>User Support / Managed Anti-Virus ($50 / User)</t>
  </si>
  <si>
    <t>Offsite Backup Costs (Avg $0.5 / GB)</t>
  </si>
  <si>
    <t>Remote Access Solution (GoToMyPC: $30 / User))</t>
  </si>
  <si>
    <t>Practice Management Web Application ($89 / User)</t>
  </si>
  <si>
    <t>Cloud Storage / Document Management ($40 / user)</t>
  </si>
  <si>
    <t>Cloud Accounting such as QuickBooks Online ($35 / User)</t>
  </si>
  <si>
    <t>365 Hosted Exchange Email ($15 / User)</t>
  </si>
  <si>
    <t>⭐</t>
  </si>
  <si>
    <t>⭐⭐</t>
  </si>
  <si>
    <t>⭐⭐⭐</t>
  </si>
  <si>
    <t>The ability to work remotely, including how much of "in-office" funcationality functional remotely.</t>
  </si>
  <si>
    <t>Physical security, cybersecurity, data encryption, geographic redundancy.</t>
  </si>
  <si>
    <t>System reliability, fault-tolerance, redundancy and resilience.</t>
  </si>
  <si>
    <t>Ability to scale infrastructure up or down as needed.</t>
  </si>
  <si>
    <t>Single, central system (vs. multiple systems with multiple logins, platforms).</t>
  </si>
  <si>
    <t>How robust is the software in this category, or used on this platform.</t>
  </si>
  <si>
    <t>Does this option/platform lend it self to high-value technical support.</t>
  </si>
  <si>
    <t>Shifting computing from the desktop to the cloud requires less powerful workstations.</t>
  </si>
  <si>
    <t>Typical Private Cloud plan is  $100-$200 / User / Month depending on user count &amp; service level</t>
  </si>
  <si>
    <t xml:space="preserve">Licensing for business class solutions mobility options </t>
  </si>
  <si>
    <r>
      <t xml:space="preserve">Need help completing </t>
    </r>
    <r>
      <rPr>
        <i/>
        <sz val="11"/>
        <color theme="1"/>
        <rFont val="Calibri"/>
        <family val="2"/>
        <scheme val="minor"/>
      </rPr>
      <t>your</t>
    </r>
    <r>
      <rPr>
        <sz val="11"/>
        <color theme="1"/>
        <rFont val="Calibri"/>
        <family val="2"/>
        <scheme val="minor"/>
      </rPr>
      <t xml:space="preserve"> Cloud Cost Calculator?</t>
    </r>
  </si>
  <si>
    <t>Give us a call</t>
  </si>
  <si>
    <t>888-878-4632</t>
  </si>
  <si>
    <t>Phone</t>
  </si>
  <si>
    <t>Email</t>
  </si>
  <si>
    <t>info@UptimeLegal.com</t>
  </si>
  <si>
    <t>©Copyright 2021 | Uptime Legal Systems</t>
  </si>
  <si>
    <t>Microsoft User CALs ($42 / User)</t>
  </si>
  <si>
    <t>Microsoft Office 365 ($10 / User)</t>
  </si>
  <si>
    <t>Remote Desktop Server Licensing ($133 / User)</t>
  </si>
  <si>
    <t>Unplanned Repair / Disaster Costs (Avg. $1,500 per yr.)</t>
  </si>
  <si>
    <t>Enter values for blue-shaded cells (or use the default values provided).  All other cells are automatically calculated.</t>
  </si>
  <si>
    <t>Additional guidance available @ UptimePractice.com/Calculator</t>
  </si>
  <si>
    <t>Includes support for computers, mobile devices, printers, scanners, and network</t>
  </si>
  <si>
    <t>Software Annual Maintenance/Renewal Cost</t>
  </si>
  <si>
    <t>Microsoft Server Licensing ($950 / Server)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</si>
</sst>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0"/>
      <color theme="1"/>
      <name val="Poppins"/>
    </font>
    <font>
      <b/>
      <sz val="10"/>
      <color theme="1"/>
      <name val="Poppins"/>
    </font>
    <font>
      <sz val="10"/>
      <color theme="0" tint="-0.499984740745262"/>
      <name val="Poppins"/>
    </font>
    <font>
      <sz val="8"/>
      <color theme="1"/>
      <name val="Poppins"/>
    </font>
    <font>
      <b/>
      <sz val="12"/>
      <color theme="1" tint="0.249977111117893"/>
      <name val="Poppins"/>
    </font>
    <font>
      <sz val="12"/>
      <color theme="1"/>
      <name val="Poppins"/>
    </font>
    <font>
      <b/>
      <sz val="11"/>
      <name val="Calibri"/>
      <family val="2"/>
      <scheme val="minor"/>
    </font>
    <font>
      <b/>
      <sz val="12"/>
      <color theme="1" tint="0.499984740745262"/>
      <name val="Poppins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Quicksand"/>
    </font>
    <font>
      <sz val="12"/>
      <name val="Poppins"/>
    </font>
    <font>
      <u/>
      <sz val="9"/>
      <color theme="4"/>
      <name val="Poppins"/>
    </font>
    <font>
      <i/>
      <sz val="11"/>
      <color theme="1"/>
      <name val="Calibri"/>
      <family val="2"/>
      <scheme val="minor"/>
    </font>
    <font>
      <b/>
      <sz val="12"/>
      <color theme="1"/>
      <name val="Poppins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Poppin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3" borderId="1" applyNumberFormat="0" applyAlignment="0" applyProtection="0"/>
  </cellStyleXfs>
  <cellXfs count="73">
    <xf numFmtId="0" fontId="0" fillId="0" borderId="0" xfId="0"/>
    <xf numFmtId="0" fontId="0" fillId="2" borderId="0" xfId="0" applyFill="1"/>
    <xf numFmtId="0" fontId="12" fillId="2" borderId="0" xfId="0" applyFont="1" applyFill="1"/>
    <xf numFmtId="0" fontId="11" fillId="0" borderId="0" xfId="0" applyFont="1"/>
    <xf numFmtId="0" fontId="11" fillId="2" borderId="0" xfId="0" applyFont="1" applyFill="1"/>
    <xf numFmtId="0" fontId="0" fillId="2" borderId="0" xfId="0" applyFill="1" applyBorder="1"/>
    <xf numFmtId="37" fontId="13" fillId="4" borderId="1" xfId="2" applyNumberFormat="1" applyFont="1" applyFill="1" applyAlignment="1">
      <alignment horizontal="right"/>
    </xf>
    <xf numFmtId="42" fontId="0" fillId="2" borderId="0" xfId="0" applyNumberFormat="1" applyFill="1" applyAlignment="1">
      <alignment horizontal="center"/>
    </xf>
    <xf numFmtId="0" fontId="4" fillId="2" borderId="0" xfId="0" applyFont="1" applyFill="1"/>
    <xf numFmtId="0" fontId="13" fillId="6" borderId="0" xfId="0" applyFont="1" applyFill="1" applyAlignment="1">
      <alignment horizontal="center"/>
    </xf>
    <xf numFmtId="37" fontId="2" fillId="2" borderId="0" xfId="0" applyNumberFormat="1" applyFont="1" applyFill="1" applyAlignment="1">
      <alignment horizontal="right"/>
    </xf>
    <xf numFmtId="0" fontId="13" fillId="5" borderId="0" xfId="0" applyFont="1" applyFill="1" applyAlignment="1">
      <alignment horizontal="center"/>
    </xf>
    <xf numFmtId="0" fontId="5" fillId="2" borderId="0" xfId="0" applyFont="1" applyFill="1"/>
    <xf numFmtId="0" fontId="17" fillId="2" borderId="0" xfId="0" applyFont="1" applyFill="1"/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2" fillId="2" borderId="0" xfId="0" applyFont="1" applyFill="1"/>
    <xf numFmtId="0" fontId="13" fillId="7" borderId="0" xfId="0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0" fillId="0" borderId="0" xfId="0" applyFill="1"/>
    <xf numFmtId="42" fontId="0" fillId="0" borderId="0" xfId="0" applyNumberFormat="1" applyFill="1" applyAlignment="1">
      <alignment horizontal="center"/>
    </xf>
    <xf numFmtId="42" fontId="10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center"/>
    </xf>
    <xf numFmtId="0" fontId="3" fillId="2" borderId="0" xfId="0" applyFont="1" applyFill="1"/>
    <xf numFmtId="42" fontId="0" fillId="2" borderId="0" xfId="0" applyNumberFormat="1" applyFill="1" applyBorder="1" applyAlignment="1">
      <alignment horizontal="center"/>
    </xf>
    <xf numFmtId="0" fontId="15" fillId="0" borderId="0" xfId="0" applyFont="1" applyFill="1" applyAlignment="1"/>
    <xf numFmtId="42" fontId="6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41" fontId="6" fillId="0" borderId="0" xfId="2" applyNumberFormat="1" applyFont="1" applyFill="1" applyBorder="1" applyAlignment="1">
      <alignment horizontal="center"/>
    </xf>
    <xf numFmtId="41" fontId="14" fillId="0" borderId="0" xfId="0" quotePrefix="1" applyNumberFormat="1" applyFont="1" applyFill="1" applyBorder="1" applyAlignment="1">
      <alignment horizontal="center"/>
    </xf>
    <xf numFmtId="41" fontId="14" fillId="0" borderId="0" xfId="0" applyNumberFormat="1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center"/>
    </xf>
    <xf numFmtId="41" fontId="23" fillId="0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5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5" fillId="2" borderId="0" xfId="0" applyFont="1" applyFill="1" applyAlignment="1"/>
    <xf numFmtId="41" fontId="23" fillId="0" borderId="2" xfId="2" applyNumberFormat="1" applyFont="1" applyFill="1" applyBorder="1" applyAlignment="1">
      <alignment horizontal="center"/>
    </xf>
    <xf numFmtId="41" fontId="6" fillId="0" borderId="0" xfId="2" applyNumberFormat="1" applyFont="1" applyFill="1" applyBorder="1" applyAlignment="1">
      <alignment horizontal="right"/>
    </xf>
    <xf numFmtId="41" fontId="26" fillId="0" borderId="2" xfId="0" applyNumberFormat="1" applyFont="1" applyFill="1" applyBorder="1" applyAlignment="1">
      <alignment horizontal="center"/>
    </xf>
    <xf numFmtId="0" fontId="20" fillId="2" borderId="0" xfId="0" applyFont="1" applyFill="1" applyAlignment="1">
      <alignment vertical="center" wrapText="1"/>
    </xf>
    <xf numFmtId="0" fontId="27" fillId="2" borderId="0" xfId="0" applyFont="1" applyFill="1"/>
    <xf numFmtId="0" fontId="0" fillId="0" borderId="0" xfId="0" applyFill="1" applyBorder="1"/>
    <xf numFmtId="0" fontId="29" fillId="2" borderId="0" xfId="1" applyFont="1" applyFill="1"/>
    <xf numFmtId="1" fontId="13" fillId="4" borderId="1" xfId="2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41" fontId="14" fillId="0" borderId="2" xfId="2" applyNumberFormat="1" applyFont="1" applyFill="1" applyBorder="1" applyAlignment="1">
      <alignment horizontal="center"/>
    </xf>
    <xf numFmtId="42" fontId="12" fillId="0" borderId="0" xfId="0" applyNumberFormat="1" applyFont="1" applyFill="1" applyAlignment="1">
      <alignment horizontal="center"/>
    </xf>
    <xf numFmtId="0" fontId="26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1" applyFont="1" applyFill="1"/>
    <xf numFmtId="0" fontId="12" fillId="2" borderId="0" xfId="0" applyFont="1" applyFill="1" applyAlignment="1">
      <alignment horizontal="right"/>
    </xf>
    <xf numFmtId="41" fontId="6" fillId="4" borderId="0" xfId="2" applyNumberFormat="1" applyFont="1" applyFill="1" applyBorder="1" applyAlignment="1">
      <alignment horizontal="center"/>
    </xf>
    <xf numFmtId="0" fontId="7" fillId="2" borderId="0" xfId="0" applyFont="1" applyFill="1"/>
    <xf numFmtId="41" fontId="6" fillId="4" borderId="3" xfId="2" applyNumberFormat="1" applyFont="1" applyFill="1" applyBorder="1" applyAlignment="1">
      <alignment horizontal="center"/>
    </xf>
    <xf numFmtId="0" fontId="34" fillId="0" borderId="0" xfId="0" applyFont="1" applyAlignment="1"/>
    <xf numFmtId="0" fontId="5" fillId="0" borderId="0" xfId="0" applyFont="1" applyFill="1"/>
    <xf numFmtId="0" fontId="4" fillId="0" borderId="0" xfId="0" applyFont="1" applyFill="1"/>
    <xf numFmtId="0" fontId="28" fillId="10" borderId="0" xfId="0" applyFont="1" applyFill="1" applyAlignment="1">
      <alignment horizontal="left"/>
    </xf>
    <xf numFmtId="0" fontId="28" fillId="10" borderId="0" xfId="0" applyFont="1" applyFill="1" applyAlignment="1">
      <alignment horizontal="center"/>
    </xf>
  </cellXfs>
  <cellStyles count="3">
    <cellStyle name="Hyperlink" xfId="1" builtinId="8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9900FF"/>
      <color rgb="FF00CC5C"/>
      <color rgb="FFFBFBFB"/>
      <color rgb="FF5F5F5F"/>
      <color rgb="FF4D4D4D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0</xdr:row>
      <xdr:rowOff>190501</xdr:rowOff>
    </xdr:from>
    <xdr:to>
      <xdr:col>15</xdr:col>
      <xdr:colOff>409575</xdr:colOff>
      <xdr:row>1</xdr:row>
      <xdr:rowOff>65829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FF9A7E-EB93-4AFB-9C8A-8556A5FC7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190501"/>
          <a:ext cx="1381125" cy="389678"/>
        </a:xfrm>
        <a:prstGeom prst="rect">
          <a:avLst/>
        </a:prstGeom>
      </xdr:spPr>
    </xdr:pic>
    <xdr:clientData/>
  </xdr:twoCellAnchor>
  <xdr:twoCellAnchor editAs="oneCell">
    <xdr:from>
      <xdr:col>3</xdr:col>
      <xdr:colOff>48397</xdr:colOff>
      <xdr:row>0</xdr:row>
      <xdr:rowOff>219075</xdr:rowOff>
    </xdr:from>
    <xdr:to>
      <xdr:col>3</xdr:col>
      <xdr:colOff>264517</xdr:colOff>
      <xdr:row>0</xdr:row>
      <xdr:rowOff>438150</xdr:rowOff>
    </xdr:to>
    <xdr:pic>
      <xdr:nvPicPr>
        <xdr:cNvPr id="7" name="Picture 6" descr="IconExperience » G-Collection » Information Icon">
          <a:extLst>
            <a:ext uri="{FF2B5EF4-FFF2-40B4-BE49-F238E27FC236}">
              <a16:creationId xmlns:a16="http://schemas.microsoft.com/office/drawing/2014/main" id="{C717052C-204E-4A9A-8EB2-AB404CD1B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697" y="219075"/>
          <a:ext cx="21612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UptimeLegal.com" TargetMode="External"/><Relationship Id="rId1" Type="http://schemas.openxmlformats.org/officeDocument/2006/relationships/hyperlink" Target="https://uptimepractice.com/calculato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81B9-01A0-4A85-B984-72ECF210E74C}">
  <dimension ref="A1:Q88"/>
  <sheetViews>
    <sheetView tabSelected="1" workbookViewId="0">
      <pane ySplit="7" topLeftCell="A20" activePane="bottomLeft" state="frozen"/>
      <selection pane="bottomLeft" activeCell="B15" sqref="B15"/>
    </sheetView>
  </sheetViews>
  <sheetFormatPr defaultRowHeight="15" x14ac:dyDescent="0.25"/>
  <cols>
    <col min="1" max="1" width="2.7109375" customWidth="1"/>
    <col min="3" max="3" width="47" customWidth="1"/>
    <col min="4" max="4" width="4.7109375" style="43" customWidth="1"/>
    <col min="5" max="7" width="24.5703125" customWidth="1"/>
    <col min="8" max="8" width="5.42578125" customWidth="1"/>
    <col min="13" max="15" width="9" customWidth="1"/>
    <col min="17" max="17" width="5.5703125" customWidth="1"/>
  </cols>
  <sheetData>
    <row r="1" spans="1:17" ht="41.25" x14ac:dyDescent="0.85">
      <c r="A1" s="1"/>
      <c r="B1" s="49" t="s">
        <v>50</v>
      </c>
      <c r="C1" s="1"/>
      <c r="D1" s="38"/>
      <c r="E1" s="68" t="s">
        <v>93</v>
      </c>
      <c r="G1" s="1"/>
      <c r="I1" s="1"/>
      <c r="K1" s="1"/>
      <c r="L1" s="1"/>
      <c r="M1" s="48"/>
      <c r="N1" s="48"/>
      <c r="O1" s="48"/>
      <c r="P1" s="48"/>
      <c r="Q1" s="1"/>
    </row>
    <row r="2" spans="1:17" ht="16.5" customHeight="1" x14ac:dyDescent="0.55000000000000004">
      <c r="A2" s="1"/>
      <c r="B2" s="13" t="s">
        <v>51</v>
      </c>
      <c r="C2" s="1"/>
      <c r="D2" s="38"/>
      <c r="E2" s="51" t="s">
        <v>94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9.75" customHeight="1" x14ac:dyDescent="0.25">
      <c r="A3" s="1"/>
      <c r="B3" s="1"/>
      <c r="C3" s="1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3.25" x14ac:dyDescent="0.65">
      <c r="A4" s="1"/>
      <c r="B4" s="14" t="s">
        <v>17</v>
      </c>
      <c r="C4" s="15"/>
      <c r="D4" s="39"/>
      <c r="E4" s="16" t="s">
        <v>18</v>
      </c>
      <c r="F4" s="16" t="s">
        <v>40</v>
      </c>
      <c r="G4" s="16" t="s">
        <v>53</v>
      </c>
      <c r="H4" s="17"/>
      <c r="I4" s="15" t="s">
        <v>19</v>
      </c>
      <c r="J4" s="5"/>
      <c r="K4" s="5"/>
      <c r="L4" s="1"/>
      <c r="M4" s="1"/>
      <c r="N4" s="1"/>
      <c r="O4" s="1"/>
      <c r="P4" s="1"/>
      <c r="Q4" s="1"/>
    </row>
    <row r="5" spans="1:17" s="3" customFormat="1" ht="3" customHeight="1" x14ac:dyDescent="0.25">
      <c r="A5" s="4"/>
      <c r="B5" s="18"/>
      <c r="C5" s="18"/>
      <c r="D5" s="40"/>
      <c r="E5" s="23"/>
      <c r="F5" s="9"/>
      <c r="G5" s="11"/>
      <c r="H5" s="18"/>
      <c r="I5" s="18"/>
      <c r="J5" s="18"/>
      <c r="K5" s="18"/>
      <c r="L5" s="18"/>
      <c r="M5" s="18"/>
      <c r="N5" s="18"/>
      <c r="O5" s="18"/>
      <c r="P5" s="18"/>
      <c r="Q5" s="4"/>
    </row>
    <row r="6" spans="1:17" s="4" customFormat="1" ht="20.100000000000001" customHeight="1" x14ac:dyDescent="0.25">
      <c r="B6" s="22"/>
      <c r="C6" s="22"/>
      <c r="D6" s="4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s="4" customFormat="1" ht="19.899999999999999" customHeight="1" x14ac:dyDescent="0.3">
      <c r="B7" s="1" t="s">
        <v>57</v>
      </c>
      <c r="C7" s="22"/>
      <c r="D7" s="52">
        <v>15</v>
      </c>
      <c r="E7" s="66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s="4" customFormat="1" ht="20.100000000000001" customHeight="1" x14ac:dyDescent="0.25">
      <c r="B8" s="22"/>
      <c r="C8" s="22"/>
      <c r="D8" s="4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7" s="3" customFormat="1" ht="34.5" customHeight="1" x14ac:dyDescent="0.65">
      <c r="A9" s="4"/>
      <c r="B9" s="71" t="s">
        <v>10</v>
      </c>
      <c r="C9" s="71"/>
      <c r="D9" s="71"/>
      <c r="E9" s="72"/>
      <c r="F9" s="72"/>
      <c r="G9" s="72"/>
      <c r="H9" s="44"/>
      <c r="I9" s="44"/>
      <c r="J9" s="44"/>
      <c r="K9" s="44"/>
      <c r="L9" s="44"/>
      <c r="M9" s="44"/>
      <c r="N9" s="44"/>
      <c r="O9" s="44"/>
      <c r="P9" s="44"/>
      <c r="Q9" s="4"/>
    </row>
    <row r="10" spans="1:17" s="3" customFormat="1" ht="3" customHeight="1" x14ac:dyDescent="0.25">
      <c r="A10" s="4"/>
      <c r="B10" s="18"/>
      <c r="C10" s="18"/>
      <c r="D10" s="40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4"/>
    </row>
    <row r="11" spans="1:17" ht="20.100000000000001" customHeight="1" x14ac:dyDescent="0.25">
      <c r="A11" s="1"/>
      <c r="B11" s="1" t="s">
        <v>58</v>
      </c>
      <c r="C11" s="1"/>
      <c r="D11" s="38" t="s">
        <v>54</v>
      </c>
      <c r="E11" s="65">
        <v>5550</v>
      </c>
      <c r="F11" s="34" t="s">
        <v>1</v>
      </c>
      <c r="G11" s="35" t="s">
        <v>35</v>
      </c>
      <c r="H11" s="7"/>
      <c r="I11" s="28" t="s">
        <v>11</v>
      </c>
      <c r="J11" s="1"/>
      <c r="K11" s="1"/>
      <c r="L11" s="1"/>
      <c r="M11" s="1"/>
      <c r="N11" s="1"/>
      <c r="O11" s="1"/>
      <c r="P11" s="1"/>
      <c r="Q11" s="1"/>
    </row>
    <row r="12" spans="1:17" ht="20.100000000000001" customHeight="1" x14ac:dyDescent="0.25">
      <c r="A12" s="1"/>
      <c r="B12" s="1" t="s">
        <v>59</v>
      </c>
      <c r="C12" s="1"/>
      <c r="D12" s="38" t="s">
        <v>54</v>
      </c>
      <c r="E12" s="65">
        <v>2000</v>
      </c>
      <c r="F12" s="34" t="s">
        <v>1</v>
      </c>
      <c r="G12" s="35" t="s">
        <v>35</v>
      </c>
      <c r="H12" s="7"/>
      <c r="I12" s="28" t="s">
        <v>12</v>
      </c>
      <c r="J12" s="1"/>
      <c r="K12" s="1"/>
      <c r="L12" s="1"/>
      <c r="M12" s="1"/>
      <c r="N12" s="1"/>
      <c r="O12" s="1"/>
      <c r="P12" s="1"/>
      <c r="Q12" s="1"/>
    </row>
    <row r="13" spans="1:17" ht="20.100000000000001" customHeight="1" x14ac:dyDescent="0.25">
      <c r="A13" s="1"/>
      <c r="B13" s="1" t="s">
        <v>60</v>
      </c>
      <c r="C13" s="1"/>
      <c r="D13" s="38" t="s">
        <v>54</v>
      </c>
      <c r="E13" s="65">
        <v>1500</v>
      </c>
      <c r="F13" s="34" t="s">
        <v>1</v>
      </c>
      <c r="G13" s="35" t="s">
        <v>35</v>
      </c>
      <c r="H13" s="7"/>
      <c r="I13" s="28" t="s">
        <v>37</v>
      </c>
      <c r="J13" s="1"/>
      <c r="K13" s="1"/>
      <c r="L13" s="1"/>
      <c r="M13" s="1"/>
      <c r="N13" s="1"/>
      <c r="O13" s="1"/>
      <c r="P13" s="1"/>
      <c r="Q13" s="1"/>
    </row>
    <row r="14" spans="1:17" ht="20.100000000000001" customHeight="1" x14ac:dyDescent="0.25">
      <c r="A14" s="1"/>
      <c r="B14" s="1" t="s">
        <v>97</v>
      </c>
      <c r="C14" s="1"/>
      <c r="D14" s="38" t="s">
        <v>54</v>
      </c>
      <c r="E14" s="65">
        <v>1900</v>
      </c>
      <c r="F14" s="34" t="s">
        <v>1</v>
      </c>
      <c r="G14" s="35" t="s">
        <v>35</v>
      </c>
      <c r="H14" s="7"/>
      <c r="I14" s="28" t="s">
        <v>32</v>
      </c>
      <c r="J14" s="1"/>
      <c r="K14" s="1"/>
      <c r="L14" s="1"/>
      <c r="M14" s="1"/>
      <c r="N14" s="1"/>
      <c r="O14" s="1"/>
      <c r="P14" s="1"/>
      <c r="Q14" s="1"/>
    </row>
    <row r="15" spans="1:17" ht="20.100000000000001" customHeight="1" x14ac:dyDescent="0.25">
      <c r="A15" s="1"/>
      <c r="B15" s="1" t="s">
        <v>89</v>
      </c>
      <c r="C15" s="1"/>
      <c r="D15" s="38" t="s">
        <v>54</v>
      </c>
      <c r="E15" s="33">
        <f>42*$D$7</f>
        <v>630</v>
      </c>
      <c r="F15" s="34" t="s">
        <v>1</v>
      </c>
      <c r="G15" s="35" t="s">
        <v>35</v>
      </c>
      <c r="H15" s="7"/>
      <c r="I15" s="28" t="s">
        <v>33</v>
      </c>
      <c r="J15" s="1"/>
      <c r="K15" s="1"/>
      <c r="L15" s="1"/>
      <c r="M15" s="1"/>
      <c r="N15" s="1"/>
      <c r="O15" s="1"/>
      <c r="P15" s="1"/>
      <c r="Q15" s="1"/>
    </row>
    <row r="16" spans="1:17" ht="20.100000000000001" customHeight="1" x14ac:dyDescent="0.25">
      <c r="A16" s="1"/>
      <c r="B16" s="1" t="s">
        <v>61</v>
      </c>
      <c r="C16" s="1"/>
      <c r="D16" s="38" t="s">
        <v>54</v>
      </c>
      <c r="E16" s="33">
        <f>209*$D$7</f>
        <v>3135</v>
      </c>
      <c r="F16" s="34" t="s">
        <v>1</v>
      </c>
      <c r="G16" s="35" t="s">
        <v>35</v>
      </c>
      <c r="H16" s="7"/>
      <c r="I16" s="28" t="s">
        <v>34</v>
      </c>
      <c r="J16" s="1"/>
      <c r="K16" s="1"/>
      <c r="L16" s="1"/>
      <c r="M16" s="1"/>
      <c r="N16" s="1"/>
      <c r="O16" s="1"/>
      <c r="P16" s="1"/>
      <c r="Q16" s="1"/>
    </row>
    <row r="17" spans="1:17" ht="20.100000000000001" customHeight="1" x14ac:dyDescent="0.25">
      <c r="A17" s="1"/>
      <c r="B17" s="1" t="s">
        <v>91</v>
      </c>
      <c r="C17" s="1"/>
      <c r="D17" s="38" t="s">
        <v>54</v>
      </c>
      <c r="E17" s="33">
        <f>133*$D$7</f>
        <v>1995</v>
      </c>
      <c r="F17" s="34" t="s">
        <v>1</v>
      </c>
      <c r="G17" s="35" t="s">
        <v>35</v>
      </c>
      <c r="H17" s="7"/>
      <c r="I17" s="28" t="s">
        <v>81</v>
      </c>
      <c r="J17" s="1"/>
      <c r="K17" s="1"/>
      <c r="L17" s="1"/>
      <c r="M17" s="1"/>
      <c r="N17" s="1"/>
      <c r="O17" s="1"/>
      <c r="P17" s="1"/>
      <c r="Q17" s="1"/>
    </row>
    <row r="18" spans="1:17" ht="20.100000000000001" customHeight="1" x14ac:dyDescent="0.25">
      <c r="A18" s="1"/>
      <c r="B18" s="1" t="s">
        <v>36</v>
      </c>
      <c r="C18" s="1"/>
      <c r="D18" s="38" t="s">
        <v>54</v>
      </c>
      <c r="E18" s="67">
        <v>5000</v>
      </c>
      <c r="F18" s="67">
        <v>4425</v>
      </c>
      <c r="G18" s="67">
        <v>7500</v>
      </c>
      <c r="H18" s="7"/>
      <c r="I18" s="28" t="s">
        <v>41</v>
      </c>
      <c r="J18" s="1"/>
      <c r="K18" s="1"/>
      <c r="L18" s="1"/>
      <c r="M18" s="1"/>
      <c r="N18" s="1"/>
      <c r="O18" s="1"/>
      <c r="P18" s="1"/>
      <c r="Q18" s="1"/>
    </row>
    <row r="19" spans="1:17" ht="20.100000000000001" customHeight="1" thickBot="1" x14ac:dyDescent="0.3">
      <c r="A19" s="1"/>
      <c r="B19" s="1" t="s">
        <v>0</v>
      </c>
      <c r="C19" s="1"/>
      <c r="D19" s="38" t="s">
        <v>54</v>
      </c>
      <c r="E19" s="37">
        <f>SUM(E11:E18)</f>
        <v>21710</v>
      </c>
      <c r="F19" s="37">
        <f>SUM(F11:F18)</f>
        <v>4425</v>
      </c>
      <c r="G19" s="37">
        <f>SUM(G11:G18)</f>
        <v>7500</v>
      </c>
      <c r="H19" s="7"/>
      <c r="I19" s="8"/>
      <c r="J19" s="1"/>
      <c r="K19" s="1"/>
      <c r="L19" s="1"/>
      <c r="M19" s="1"/>
      <c r="N19" s="1"/>
      <c r="O19" s="1"/>
      <c r="P19" s="1"/>
      <c r="Q19" s="1"/>
    </row>
    <row r="20" spans="1:17" ht="20.100000000000001" customHeight="1" x14ac:dyDescent="0.25">
      <c r="A20" s="1"/>
      <c r="B20" s="1"/>
      <c r="C20" s="1"/>
      <c r="D20" s="38"/>
      <c r="E20" s="7"/>
      <c r="F20" s="7"/>
      <c r="G20" s="29"/>
      <c r="H20" s="7"/>
      <c r="I20" s="8"/>
      <c r="J20" s="1"/>
      <c r="K20" s="1"/>
      <c r="L20" s="1"/>
      <c r="M20" s="1"/>
      <c r="N20" s="1"/>
      <c r="O20" s="1"/>
      <c r="P20" s="1"/>
      <c r="Q20" s="1"/>
    </row>
    <row r="21" spans="1:17" ht="20.100000000000001" customHeight="1" x14ac:dyDescent="0.25">
      <c r="A21" s="1"/>
      <c r="B21" s="1" t="s">
        <v>55</v>
      </c>
      <c r="C21" s="1"/>
      <c r="D21" s="38"/>
      <c r="E21" s="6">
        <v>36</v>
      </c>
      <c r="F21" s="7"/>
      <c r="G21" s="7"/>
      <c r="H21" s="7"/>
      <c r="I21" s="28" t="s">
        <v>3</v>
      </c>
      <c r="J21" s="1"/>
      <c r="K21" s="1"/>
      <c r="L21" s="1"/>
      <c r="M21" s="1"/>
      <c r="N21" s="1"/>
      <c r="O21" s="1"/>
      <c r="P21" s="1"/>
      <c r="Q21" s="1"/>
    </row>
    <row r="22" spans="1:17" ht="20.100000000000001" customHeight="1" x14ac:dyDescent="0.25">
      <c r="A22" s="1"/>
      <c r="B22" s="2" t="s">
        <v>6</v>
      </c>
      <c r="C22" s="1"/>
      <c r="D22" s="38"/>
      <c r="E22" s="10"/>
      <c r="F22" s="7"/>
      <c r="G22" s="7"/>
      <c r="H22" s="7"/>
      <c r="I22" s="8"/>
      <c r="J22" s="1"/>
      <c r="K22" s="1"/>
      <c r="L22" s="1"/>
      <c r="M22" s="1"/>
      <c r="N22" s="1"/>
      <c r="O22" s="1"/>
      <c r="P22" s="1"/>
      <c r="Q22" s="1"/>
    </row>
    <row r="23" spans="1:17" ht="34.5" customHeight="1" x14ac:dyDescent="0.65">
      <c r="A23" s="1"/>
      <c r="B23" s="71" t="s">
        <v>14</v>
      </c>
      <c r="C23" s="71"/>
      <c r="D23" s="71"/>
      <c r="E23" s="71"/>
      <c r="F23" s="71"/>
      <c r="G23" s="71"/>
      <c r="H23" s="44"/>
      <c r="I23" s="44"/>
      <c r="J23" s="44"/>
      <c r="K23" s="44"/>
      <c r="L23" s="44"/>
      <c r="M23" s="44"/>
      <c r="N23" s="44"/>
      <c r="O23" s="44"/>
      <c r="P23" s="44"/>
      <c r="Q23" s="1"/>
    </row>
    <row r="24" spans="1:17" s="3" customFormat="1" ht="3" customHeight="1" x14ac:dyDescent="0.25">
      <c r="A24" s="4"/>
      <c r="B24" s="19"/>
      <c r="C24" s="19"/>
      <c r="D24" s="4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4"/>
    </row>
    <row r="25" spans="1:17" ht="20.100000000000001" customHeight="1" x14ac:dyDescent="0.25">
      <c r="A25" s="1"/>
      <c r="B25" s="1" t="s">
        <v>48</v>
      </c>
      <c r="C25" s="1"/>
      <c r="D25" s="38" t="s">
        <v>54</v>
      </c>
      <c r="E25" s="33">
        <v>350</v>
      </c>
      <c r="F25" s="34" t="s">
        <v>1</v>
      </c>
      <c r="G25" s="34" t="s">
        <v>35</v>
      </c>
      <c r="H25" s="7"/>
      <c r="I25" s="28" t="s">
        <v>42</v>
      </c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 x14ac:dyDescent="0.25">
      <c r="A26" s="1"/>
      <c r="B26" s="24" t="s">
        <v>62</v>
      </c>
      <c r="C26" s="24"/>
      <c r="D26" s="53" t="s">
        <v>54</v>
      </c>
      <c r="E26" s="33">
        <f>50*$D$7</f>
        <v>750</v>
      </c>
      <c r="F26" s="34" t="s">
        <v>1</v>
      </c>
      <c r="G26" s="33">
        <f>50*$D$7</f>
        <v>750</v>
      </c>
      <c r="H26" s="7"/>
      <c r="I26" s="28" t="s">
        <v>95</v>
      </c>
      <c r="J26" s="1"/>
      <c r="K26" s="1"/>
      <c r="L26" s="1"/>
      <c r="M26" s="1"/>
      <c r="N26" s="1"/>
      <c r="O26" s="1"/>
      <c r="P26" s="1"/>
      <c r="Q26" s="1"/>
    </row>
    <row r="27" spans="1:17" ht="20.100000000000001" customHeight="1" x14ac:dyDescent="0.25">
      <c r="A27" s="1"/>
      <c r="B27" s="24" t="s">
        <v>63</v>
      </c>
      <c r="C27" s="24"/>
      <c r="D27" s="53" t="s">
        <v>54</v>
      </c>
      <c r="E27" s="65">
        <v>50</v>
      </c>
      <c r="F27" s="34" t="s">
        <v>1</v>
      </c>
      <c r="G27" s="34" t="s">
        <v>35</v>
      </c>
      <c r="H27" s="7"/>
      <c r="I27" s="28" t="s">
        <v>9</v>
      </c>
      <c r="J27" s="1"/>
      <c r="K27" s="1"/>
      <c r="L27" s="1"/>
      <c r="M27" s="1"/>
      <c r="N27" s="1"/>
      <c r="O27" s="1"/>
      <c r="P27" s="1"/>
      <c r="Q27" s="1"/>
    </row>
    <row r="28" spans="1:17" ht="20.100000000000001" customHeight="1" x14ac:dyDescent="0.25">
      <c r="A28" s="1"/>
      <c r="B28" s="24" t="s">
        <v>64</v>
      </c>
      <c r="C28" s="24"/>
      <c r="D28" s="53" t="s">
        <v>54</v>
      </c>
      <c r="E28" s="33">
        <f>30*$D$7</f>
        <v>450</v>
      </c>
      <c r="F28" s="34" t="s">
        <v>35</v>
      </c>
      <c r="G28" s="34" t="s">
        <v>35</v>
      </c>
      <c r="H28" s="7"/>
      <c r="I28" s="28"/>
      <c r="J28" s="1"/>
      <c r="K28" s="1"/>
      <c r="L28" s="1"/>
      <c r="M28" s="1"/>
      <c r="N28" s="1"/>
      <c r="O28" s="1"/>
      <c r="P28" s="1"/>
      <c r="Q28" s="1"/>
    </row>
    <row r="29" spans="1:17" ht="20.100000000000001" customHeight="1" x14ac:dyDescent="0.25">
      <c r="A29" s="1"/>
      <c r="B29" s="24" t="s">
        <v>65</v>
      </c>
      <c r="C29" s="24"/>
      <c r="D29" s="53" t="s">
        <v>54</v>
      </c>
      <c r="E29" s="36" t="s">
        <v>35</v>
      </c>
      <c r="F29" s="34" t="s">
        <v>35</v>
      </c>
      <c r="G29" s="33">
        <f>89*$D$7</f>
        <v>1335</v>
      </c>
      <c r="H29" s="7"/>
      <c r="I29" s="28" t="s">
        <v>46</v>
      </c>
      <c r="J29" s="1"/>
      <c r="K29" s="1"/>
      <c r="L29" s="1"/>
      <c r="M29" s="1"/>
      <c r="N29" s="1"/>
      <c r="O29" s="1"/>
      <c r="P29" s="1"/>
      <c r="Q29" s="1"/>
    </row>
    <row r="30" spans="1:17" ht="20.100000000000001" customHeight="1" x14ac:dyDescent="0.25">
      <c r="A30" s="1"/>
      <c r="B30" s="24" t="s">
        <v>66</v>
      </c>
      <c r="C30" s="24"/>
      <c r="D30" s="53" t="s">
        <v>54</v>
      </c>
      <c r="E30" s="36" t="s">
        <v>35</v>
      </c>
      <c r="F30" s="34" t="s">
        <v>35</v>
      </c>
      <c r="G30" s="33">
        <f>40*$D$7</f>
        <v>600</v>
      </c>
      <c r="H30" s="7"/>
      <c r="I30" s="28" t="s">
        <v>43</v>
      </c>
      <c r="J30" s="1"/>
      <c r="K30" s="1"/>
      <c r="L30" s="1"/>
      <c r="M30" s="1"/>
      <c r="N30" s="1"/>
      <c r="O30" s="1"/>
      <c r="P30" s="1"/>
      <c r="Q30" s="1"/>
    </row>
    <row r="31" spans="1:17" ht="20.100000000000001" customHeight="1" x14ac:dyDescent="0.25">
      <c r="A31" s="1"/>
      <c r="B31" s="24" t="s">
        <v>67</v>
      </c>
      <c r="C31" s="24"/>
      <c r="D31" s="53" t="s">
        <v>54</v>
      </c>
      <c r="E31" s="36" t="s">
        <v>35</v>
      </c>
      <c r="F31" s="34" t="s">
        <v>35</v>
      </c>
      <c r="G31" s="65">
        <v>105</v>
      </c>
      <c r="H31" s="7"/>
      <c r="I31" s="28" t="s">
        <v>44</v>
      </c>
      <c r="J31" s="1"/>
      <c r="K31" s="1"/>
      <c r="L31" s="1"/>
      <c r="M31" s="1"/>
      <c r="N31" s="1"/>
      <c r="O31" s="1"/>
      <c r="P31" s="1"/>
      <c r="Q31" s="1"/>
    </row>
    <row r="32" spans="1:17" ht="20.100000000000001" customHeight="1" x14ac:dyDescent="0.25">
      <c r="A32" s="1"/>
      <c r="B32" s="24" t="s">
        <v>90</v>
      </c>
      <c r="C32" s="24"/>
      <c r="D32" s="53" t="s">
        <v>54</v>
      </c>
      <c r="E32" s="33">
        <f>10*$D$7</f>
        <v>150</v>
      </c>
      <c r="F32" s="34" t="s">
        <v>1</v>
      </c>
      <c r="G32" s="33">
        <f>10*$D$7</f>
        <v>150</v>
      </c>
      <c r="H32" s="7"/>
      <c r="I32" s="28" t="s">
        <v>15</v>
      </c>
      <c r="J32" s="1"/>
      <c r="K32" s="1"/>
      <c r="L32" s="1"/>
      <c r="M32" s="1"/>
      <c r="N32" s="1"/>
      <c r="O32" s="1"/>
      <c r="P32" s="1"/>
      <c r="Q32" s="1"/>
    </row>
    <row r="33" spans="1:17" ht="20.100000000000001" customHeight="1" x14ac:dyDescent="0.25">
      <c r="A33" s="1"/>
      <c r="B33" s="24" t="s">
        <v>68</v>
      </c>
      <c r="C33" s="24"/>
      <c r="D33" s="53" t="s">
        <v>54</v>
      </c>
      <c r="E33" s="33">
        <f>15*$D$7</f>
        <v>225</v>
      </c>
      <c r="F33" s="34" t="s">
        <v>1</v>
      </c>
      <c r="G33" s="33">
        <f>15*$D$7</f>
        <v>225</v>
      </c>
      <c r="H33" s="7"/>
      <c r="I33" s="28" t="s">
        <v>16</v>
      </c>
      <c r="J33" s="1"/>
      <c r="K33" s="1"/>
      <c r="L33" s="1"/>
      <c r="M33" s="1"/>
      <c r="N33" s="1"/>
      <c r="O33" s="1"/>
      <c r="P33" s="1"/>
      <c r="Q33" s="1"/>
    </row>
    <row r="34" spans="1:17" ht="20.100000000000001" customHeight="1" x14ac:dyDescent="0.25">
      <c r="A34" s="1"/>
      <c r="B34" s="24" t="s">
        <v>13</v>
      </c>
      <c r="C34" s="24"/>
      <c r="D34" s="53" t="s">
        <v>54</v>
      </c>
      <c r="E34" s="35" t="s">
        <v>35</v>
      </c>
      <c r="F34" s="65">
        <v>2085</v>
      </c>
      <c r="G34" s="35" t="s">
        <v>35</v>
      </c>
      <c r="H34" s="7"/>
      <c r="I34" s="28" t="s">
        <v>80</v>
      </c>
      <c r="J34" s="1"/>
      <c r="K34" s="1"/>
      <c r="L34" s="1"/>
      <c r="M34" s="1"/>
      <c r="N34" s="1"/>
      <c r="O34" s="1"/>
      <c r="P34" s="1"/>
      <c r="Q34" s="1"/>
    </row>
    <row r="35" spans="1:17" ht="20.100000000000001" customHeight="1" thickBot="1" x14ac:dyDescent="0.3">
      <c r="A35" s="1"/>
      <c r="B35" s="24" t="s">
        <v>2</v>
      </c>
      <c r="C35" s="24"/>
      <c r="D35" s="53"/>
      <c r="E35" s="37">
        <f>SUM(E25:E34)</f>
        <v>1975</v>
      </c>
      <c r="F35" s="37">
        <f>F34</f>
        <v>2085</v>
      </c>
      <c r="G35" s="37">
        <f>SUM(G25:G34)</f>
        <v>3165</v>
      </c>
      <c r="H35" s="7"/>
      <c r="I35" s="8"/>
      <c r="J35" s="1"/>
      <c r="K35" s="1"/>
      <c r="L35" s="1"/>
      <c r="M35" s="1"/>
      <c r="N35" s="1"/>
      <c r="O35" s="1"/>
      <c r="P35" s="1"/>
      <c r="Q35" s="1"/>
    </row>
    <row r="36" spans="1:17" ht="20.100000000000001" customHeight="1" x14ac:dyDescent="0.25">
      <c r="A36" s="1"/>
      <c r="B36" s="24"/>
      <c r="C36" s="24"/>
      <c r="D36" s="53"/>
      <c r="E36" s="26"/>
      <c r="F36" s="26"/>
      <c r="G36" s="26"/>
      <c r="H36" s="7"/>
      <c r="I36" s="8"/>
      <c r="J36" s="1"/>
      <c r="K36" s="1"/>
      <c r="L36" s="1"/>
      <c r="M36" s="1"/>
      <c r="N36" s="1"/>
      <c r="O36" s="1"/>
      <c r="P36" s="1"/>
      <c r="Q36" s="1"/>
    </row>
    <row r="37" spans="1:17" ht="34.5" customHeight="1" x14ac:dyDescent="0.65">
      <c r="A37" s="1"/>
      <c r="B37" s="71" t="s">
        <v>22</v>
      </c>
      <c r="C37" s="71"/>
      <c r="D37" s="71"/>
      <c r="E37" s="71"/>
      <c r="F37" s="71"/>
      <c r="G37" s="71"/>
      <c r="H37" s="44"/>
      <c r="I37" s="44"/>
      <c r="J37" s="44"/>
      <c r="K37" s="44"/>
      <c r="L37" s="44"/>
      <c r="M37" s="44"/>
      <c r="N37" s="44"/>
      <c r="O37" s="44"/>
      <c r="P37" s="44"/>
      <c r="Q37" s="1"/>
    </row>
    <row r="38" spans="1:17" ht="3" customHeight="1" x14ac:dyDescent="0.25">
      <c r="A38" s="1"/>
      <c r="B38" s="54"/>
      <c r="C38" s="21"/>
      <c r="D38" s="55"/>
      <c r="E38" s="21"/>
      <c r="F38" s="21"/>
      <c r="G38" s="21"/>
      <c r="H38" s="19"/>
      <c r="I38" s="19"/>
      <c r="J38" s="19"/>
      <c r="K38" s="19"/>
      <c r="L38" s="19"/>
      <c r="M38" s="19"/>
      <c r="N38" s="19"/>
      <c r="O38" s="19"/>
      <c r="P38" s="19"/>
      <c r="Q38" s="1"/>
    </row>
    <row r="39" spans="1:17" ht="20.100000000000001" customHeight="1" thickBot="1" x14ac:dyDescent="0.3">
      <c r="A39" s="1"/>
      <c r="B39" s="50" t="s">
        <v>92</v>
      </c>
      <c r="C39" s="24"/>
      <c r="D39" s="53" t="s">
        <v>54</v>
      </c>
      <c r="E39" s="45">
        <v>4500</v>
      </c>
      <c r="F39" s="58" t="s">
        <v>35</v>
      </c>
      <c r="G39" s="58" t="s">
        <v>35</v>
      </c>
      <c r="H39" s="7"/>
      <c r="I39" s="12" t="s">
        <v>23</v>
      </c>
      <c r="J39" s="1"/>
      <c r="K39" s="1"/>
      <c r="L39" s="1"/>
      <c r="M39" s="1"/>
      <c r="N39" s="1"/>
      <c r="O39" s="1"/>
      <c r="P39" s="1"/>
      <c r="Q39" s="1"/>
    </row>
    <row r="40" spans="1:17" ht="20.100000000000001" customHeight="1" x14ac:dyDescent="0.25">
      <c r="A40" s="1"/>
      <c r="B40" s="24"/>
      <c r="C40" s="24"/>
      <c r="D40" s="53"/>
      <c r="E40" s="26"/>
      <c r="F40" s="27"/>
      <c r="G40" s="26"/>
      <c r="H40" s="7"/>
      <c r="I40" s="12"/>
      <c r="J40" s="1"/>
      <c r="K40" s="1"/>
      <c r="L40" s="1"/>
      <c r="M40" s="1"/>
      <c r="N40" s="1"/>
      <c r="O40" s="1"/>
      <c r="P40" s="1"/>
      <c r="Q40" s="1"/>
    </row>
    <row r="41" spans="1:17" ht="34.5" customHeight="1" x14ac:dyDescent="0.65">
      <c r="A41" s="1"/>
      <c r="B41" s="71" t="s">
        <v>52</v>
      </c>
      <c r="C41" s="71"/>
      <c r="D41" s="71"/>
      <c r="E41" s="71"/>
      <c r="F41" s="71"/>
      <c r="G41" s="71"/>
      <c r="H41" s="30"/>
      <c r="I41" s="30"/>
      <c r="J41" s="30"/>
      <c r="K41" s="30"/>
      <c r="L41" s="30"/>
      <c r="M41" s="30"/>
      <c r="N41" s="30"/>
      <c r="O41" s="30"/>
      <c r="P41" s="30"/>
      <c r="Q41" s="1"/>
    </row>
    <row r="42" spans="1:17" s="3" customFormat="1" ht="3" customHeight="1" x14ac:dyDescent="0.25">
      <c r="A42" s="4"/>
      <c r="B42" s="56"/>
      <c r="C42" s="56"/>
      <c r="D42" s="55"/>
      <c r="E42" s="56"/>
      <c r="F42" s="56"/>
      <c r="G42" s="56"/>
      <c r="H42" s="20"/>
      <c r="I42" s="20"/>
      <c r="J42" s="20"/>
      <c r="K42" s="20"/>
      <c r="L42" s="20"/>
      <c r="M42" s="20"/>
      <c r="N42" s="20"/>
      <c r="O42" s="20"/>
      <c r="P42" s="20"/>
      <c r="Q42" s="4"/>
    </row>
    <row r="43" spans="1:17" ht="20.100000000000001" customHeight="1" x14ac:dyDescent="0.25">
      <c r="A43" s="1"/>
      <c r="B43" s="24" t="s">
        <v>96</v>
      </c>
      <c r="C43" s="24"/>
      <c r="D43" s="53" t="s">
        <v>54</v>
      </c>
      <c r="E43" s="33">
        <f>150*$D$7</f>
        <v>2250</v>
      </c>
      <c r="F43" s="33">
        <f>150*$D$7</f>
        <v>2250</v>
      </c>
      <c r="G43" s="36" t="s">
        <v>35</v>
      </c>
      <c r="H43" s="25"/>
      <c r="I43" s="69" t="s">
        <v>45</v>
      </c>
      <c r="J43" s="24"/>
      <c r="K43" s="24"/>
      <c r="L43" s="24"/>
      <c r="M43" s="24"/>
      <c r="N43" s="24"/>
      <c r="O43" s="24"/>
      <c r="P43" s="24"/>
      <c r="Q43" s="1"/>
    </row>
    <row r="44" spans="1:17" ht="20.100000000000001" customHeight="1" thickBot="1" x14ac:dyDescent="0.3">
      <c r="A44" s="1"/>
      <c r="B44" s="24" t="s">
        <v>39</v>
      </c>
      <c r="C44" s="24"/>
      <c r="D44" s="53" t="s">
        <v>54</v>
      </c>
      <c r="E44" s="37">
        <f>(E43/12)*E21</f>
        <v>6750</v>
      </c>
      <c r="F44" s="37">
        <f>(F43/12)*E21</f>
        <v>6750</v>
      </c>
      <c r="G44" s="57">
        <v>0</v>
      </c>
      <c r="H44" s="25"/>
      <c r="I44" s="70"/>
      <c r="J44" s="24"/>
      <c r="K44" s="24"/>
      <c r="L44" s="24"/>
      <c r="M44" s="24"/>
      <c r="N44" s="24"/>
      <c r="O44" s="24"/>
      <c r="P44" s="24"/>
      <c r="Q44" s="1"/>
    </row>
    <row r="45" spans="1:17" ht="20.100000000000001" customHeight="1" x14ac:dyDescent="0.25">
      <c r="A45" s="1"/>
      <c r="B45" s="24"/>
      <c r="C45" s="24"/>
      <c r="D45" s="53"/>
      <c r="E45" s="25"/>
      <c r="F45" s="25"/>
      <c r="G45" s="25"/>
      <c r="H45" s="25"/>
      <c r="I45" s="70"/>
      <c r="J45" s="24"/>
      <c r="K45" s="24"/>
      <c r="L45" s="24"/>
      <c r="M45" s="24"/>
      <c r="N45" s="24"/>
      <c r="O45" s="24"/>
      <c r="P45" s="24"/>
      <c r="Q45" s="1"/>
    </row>
    <row r="46" spans="1:17" ht="34.5" customHeight="1" x14ac:dyDescent="0.65">
      <c r="A46" s="1"/>
      <c r="B46" s="71" t="s">
        <v>20</v>
      </c>
      <c r="C46" s="71"/>
      <c r="D46" s="71"/>
      <c r="E46" s="71"/>
      <c r="F46" s="71"/>
      <c r="G46" s="71"/>
      <c r="H46" s="30"/>
      <c r="I46" s="30"/>
      <c r="J46" s="30"/>
      <c r="K46" s="30"/>
      <c r="L46" s="30"/>
      <c r="M46" s="30"/>
      <c r="N46" s="30"/>
      <c r="O46" s="30"/>
      <c r="P46" s="30"/>
      <c r="Q46" s="1"/>
    </row>
    <row r="47" spans="1:17" s="3" customFormat="1" ht="3" customHeight="1" x14ac:dyDescent="0.25">
      <c r="A47" s="4"/>
      <c r="B47" s="21"/>
      <c r="C47" s="21"/>
      <c r="D47" s="55"/>
      <c r="E47" s="21"/>
      <c r="F47" s="21"/>
      <c r="G47" s="21"/>
      <c r="H47" s="19"/>
      <c r="I47" s="19"/>
      <c r="J47" s="19"/>
      <c r="K47" s="19"/>
      <c r="L47" s="19"/>
      <c r="M47" s="19"/>
      <c r="N47" s="19"/>
      <c r="O47" s="19"/>
      <c r="P47" s="19"/>
      <c r="Q47" s="4"/>
    </row>
    <row r="48" spans="1:17" ht="20.100000000000001" customHeight="1" x14ac:dyDescent="0.25">
      <c r="A48" s="1"/>
      <c r="B48" s="24" t="s">
        <v>5</v>
      </c>
      <c r="C48" s="24"/>
      <c r="D48" s="53" t="s">
        <v>54</v>
      </c>
      <c r="E48" s="36" t="s">
        <v>35</v>
      </c>
      <c r="F48" s="46">
        <f>$D$7</f>
        <v>15</v>
      </c>
      <c r="G48" s="46">
        <f>$D$7</f>
        <v>15</v>
      </c>
      <c r="H48" s="25"/>
      <c r="I48" s="12" t="s">
        <v>21</v>
      </c>
      <c r="J48" s="1"/>
      <c r="K48" s="1"/>
      <c r="L48" s="1"/>
      <c r="M48" s="1"/>
      <c r="N48" s="1"/>
      <c r="O48" s="1"/>
      <c r="P48" s="1"/>
      <c r="Q48" s="1"/>
    </row>
    <row r="49" spans="1:17" ht="20.100000000000001" customHeight="1" x14ac:dyDescent="0.25">
      <c r="A49" s="1"/>
      <c r="B49" s="24" t="s">
        <v>8</v>
      </c>
      <c r="C49" s="24"/>
      <c r="D49" s="53" t="s">
        <v>54</v>
      </c>
      <c r="E49" s="36" t="s">
        <v>35</v>
      </c>
      <c r="F49" s="33">
        <v>1000</v>
      </c>
      <c r="G49" s="33">
        <v>500</v>
      </c>
      <c r="H49" s="25"/>
      <c r="I49" s="12" t="s">
        <v>79</v>
      </c>
      <c r="J49" s="1"/>
      <c r="K49" s="1"/>
      <c r="L49" s="1"/>
      <c r="M49" s="1"/>
      <c r="N49" s="1"/>
      <c r="O49" s="1"/>
      <c r="P49" s="1"/>
      <c r="Q49" s="1"/>
    </row>
    <row r="50" spans="1:17" ht="20.100000000000001" customHeight="1" thickBot="1" x14ac:dyDescent="0.3">
      <c r="A50" s="1"/>
      <c r="B50" s="1" t="s">
        <v>7</v>
      </c>
      <c r="C50" s="1"/>
      <c r="D50" s="38" t="s">
        <v>54</v>
      </c>
      <c r="E50" s="37">
        <v>0</v>
      </c>
      <c r="F50" s="37">
        <f>SUM(F49:F49)*F48</f>
        <v>15000</v>
      </c>
      <c r="G50" s="37">
        <f>SUM(G49:G49)*G48</f>
        <v>7500</v>
      </c>
      <c r="H50" s="25"/>
      <c r="I50" s="12" t="s">
        <v>24</v>
      </c>
      <c r="J50" s="1"/>
      <c r="K50" s="1"/>
      <c r="L50" s="1"/>
      <c r="M50" s="1"/>
      <c r="N50" s="1"/>
      <c r="O50" s="1"/>
      <c r="P50" s="1"/>
      <c r="Q50" s="1"/>
    </row>
    <row r="51" spans="1:17" ht="20.100000000000001" customHeight="1" x14ac:dyDescent="0.25">
      <c r="A51" s="1"/>
      <c r="B51" s="1"/>
      <c r="C51" s="1"/>
      <c r="D51" s="38"/>
      <c r="E51" s="29"/>
      <c r="F51" s="31"/>
      <c r="G51" s="31"/>
      <c r="H51" s="7"/>
      <c r="I51" s="12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38"/>
      <c r="E52" s="7"/>
      <c r="F52" s="7"/>
      <c r="G52" s="7"/>
      <c r="H52" s="7"/>
      <c r="I52" s="8"/>
      <c r="J52" s="1"/>
      <c r="K52" s="1"/>
      <c r="L52" s="1"/>
      <c r="M52" s="1"/>
      <c r="N52" s="1"/>
      <c r="O52" s="1"/>
      <c r="P52" s="1"/>
      <c r="Q52" s="1"/>
    </row>
    <row r="53" spans="1:17" ht="34.5" customHeight="1" x14ac:dyDescent="0.65">
      <c r="A53" s="1"/>
      <c r="B53" s="71" t="s">
        <v>25</v>
      </c>
      <c r="C53" s="71"/>
      <c r="D53" s="71"/>
      <c r="E53" s="71"/>
      <c r="F53" s="71"/>
      <c r="G53" s="71"/>
      <c r="H53" s="44"/>
      <c r="I53" s="44"/>
      <c r="J53" s="44"/>
      <c r="K53" s="44"/>
      <c r="L53" s="44"/>
      <c r="M53" s="44"/>
      <c r="N53" s="44"/>
      <c r="O53" s="44"/>
      <c r="P53" s="44"/>
      <c r="Q53" s="1"/>
    </row>
    <row r="54" spans="1:17" s="3" customFormat="1" ht="3" customHeight="1" x14ac:dyDescent="0.25">
      <c r="A54" s="4"/>
      <c r="B54" s="19"/>
      <c r="C54" s="19"/>
      <c r="D54" s="42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4"/>
    </row>
    <row r="55" spans="1:17" ht="16.5" thickBot="1" x14ac:dyDescent="0.3">
      <c r="A55" s="1"/>
      <c r="B55" s="32" t="s">
        <v>49</v>
      </c>
      <c r="C55" s="32"/>
      <c r="D55" s="38" t="s">
        <v>54</v>
      </c>
      <c r="E55" s="47">
        <f>E19+(E21*E35)+E44-E50</f>
        <v>99560</v>
      </c>
      <c r="F55" s="47">
        <f>F19+(E21*F35)+F44-F50</f>
        <v>71235</v>
      </c>
      <c r="G55" s="47">
        <f>G19+(E21*G35)-G50</f>
        <v>113940</v>
      </c>
      <c r="H55" s="7"/>
      <c r="I55" s="12" t="s">
        <v>4</v>
      </c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3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34.5" customHeight="1" x14ac:dyDescent="0.65">
      <c r="A57" s="1"/>
      <c r="B57" s="71" t="s">
        <v>26</v>
      </c>
      <c r="C57" s="71"/>
      <c r="D57" s="71"/>
      <c r="E57" s="71"/>
      <c r="F57" s="71"/>
      <c r="G57" s="71"/>
      <c r="H57" s="44"/>
      <c r="I57" s="44"/>
      <c r="J57" s="44"/>
      <c r="K57" s="44"/>
      <c r="L57" s="44"/>
      <c r="M57" s="44"/>
      <c r="N57" s="44"/>
      <c r="O57" s="44"/>
      <c r="P57" s="44"/>
      <c r="Q57" s="1"/>
    </row>
    <row r="58" spans="1:17" s="3" customFormat="1" ht="3" customHeight="1" x14ac:dyDescent="0.25">
      <c r="A58" s="4"/>
      <c r="B58" s="19"/>
      <c r="C58" s="19"/>
      <c r="D58" s="42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4"/>
    </row>
    <row r="59" spans="1:17" ht="20.100000000000001" customHeight="1" x14ac:dyDescent="0.25">
      <c r="A59" s="1"/>
      <c r="B59" s="1" t="s">
        <v>27</v>
      </c>
      <c r="C59" s="1"/>
      <c r="D59" s="38"/>
      <c r="E59" s="59" t="s">
        <v>69</v>
      </c>
      <c r="F59" s="25" t="s">
        <v>71</v>
      </c>
      <c r="G59" s="25" t="s">
        <v>70</v>
      </c>
      <c r="H59" s="1"/>
      <c r="I59" s="12" t="s">
        <v>72</v>
      </c>
      <c r="J59" s="1"/>
      <c r="K59" s="1"/>
      <c r="L59" s="1"/>
      <c r="M59" s="1"/>
      <c r="N59" s="1"/>
      <c r="O59" s="1"/>
      <c r="P59" s="1"/>
      <c r="Q59" s="1"/>
    </row>
    <row r="60" spans="1:17" ht="20.100000000000001" customHeight="1" x14ac:dyDescent="0.25">
      <c r="A60" s="1"/>
      <c r="B60" s="1" t="s">
        <v>28</v>
      </c>
      <c r="C60" s="1"/>
      <c r="D60" s="38"/>
      <c r="E60" s="59" t="s">
        <v>69</v>
      </c>
      <c r="F60" s="25" t="s">
        <v>71</v>
      </c>
      <c r="G60" s="25" t="s">
        <v>71</v>
      </c>
      <c r="H60" s="1"/>
      <c r="I60" s="12" t="s">
        <v>73</v>
      </c>
      <c r="J60" s="1"/>
      <c r="K60" s="1"/>
      <c r="L60" s="1"/>
      <c r="M60" s="1"/>
      <c r="N60" s="1"/>
      <c r="O60" s="1"/>
      <c r="P60" s="1"/>
      <c r="Q60" s="1"/>
    </row>
    <row r="61" spans="1:17" ht="20.100000000000001" customHeight="1" x14ac:dyDescent="0.25">
      <c r="A61" s="1"/>
      <c r="B61" s="1" t="s">
        <v>29</v>
      </c>
      <c r="C61" s="1"/>
      <c r="D61" s="38"/>
      <c r="E61" s="25" t="s">
        <v>70</v>
      </c>
      <c r="F61" s="25" t="s">
        <v>71</v>
      </c>
      <c r="G61" s="25" t="s">
        <v>71</v>
      </c>
      <c r="H61" s="1"/>
      <c r="I61" s="12" t="s">
        <v>74</v>
      </c>
      <c r="J61" s="1"/>
      <c r="K61" s="1"/>
      <c r="L61" s="1"/>
      <c r="M61" s="1"/>
      <c r="N61" s="1"/>
      <c r="O61" s="1"/>
      <c r="P61" s="1"/>
      <c r="Q61" s="1"/>
    </row>
    <row r="62" spans="1:17" ht="20.100000000000001" customHeight="1" x14ac:dyDescent="0.25">
      <c r="A62" s="1"/>
      <c r="B62" s="1" t="s">
        <v>30</v>
      </c>
      <c r="C62" s="1"/>
      <c r="D62" s="38"/>
      <c r="E62" s="59" t="s">
        <v>69</v>
      </c>
      <c r="F62" s="25" t="s">
        <v>71</v>
      </c>
      <c r="G62" s="25" t="s">
        <v>71</v>
      </c>
      <c r="H62" s="1"/>
      <c r="I62" s="12" t="s">
        <v>75</v>
      </c>
      <c r="J62" s="1"/>
      <c r="K62" s="1"/>
      <c r="L62" s="1"/>
      <c r="M62" s="1"/>
      <c r="N62" s="1"/>
      <c r="O62" s="1"/>
      <c r="P62" s="1"/>
      <c r="Q62" s="1"/>
    </row>
    <row r="63" spans="1:17" ht="20.100000000000001" customHeight="1" x14ac:dyDescent="0.25">
      <c r="A63" s="1"/>
      <c r="B63" s="1" t="s">
        <v>31</v>
      </c>
      <c r="C63" s="1"/>
      <c r="D63" s="38"/>
      <c r="E63" s="25" t="s">
        <v>71</v>
      </c>
      <c r="F63" s="25" t="s">
        <v>71</v>
      </c>
      <c r="G63" s="59" t="s">
        <v>69</v>
      </c>
      <c r="H63" s="1"/>
      <c r="I63" s="12" t="s">
        <v>76</v>
      </c>
      <c r="J63" s="1"/>
      <c r="K63" s="1"/>
      <c r="L63" s="1"/>
      <c r="M63" s="1"/>
      <c r="N63" s="1"/>
      <c r="O63" s="1"/>
      <c r="P63" s="1"/>
      <c r="Q63" s="1"/>
    </row>
    <row r="64" spans="1:17" ht="20.100000000000001" customHeight="1" x14ac:dyDescent="0.25">
      <c r="B64" s="1" t="s">
        <v>38</v>
      </c>
      <c r="C64" s="1"/>
      <c r="D64" s="38"/>
      <c r="E64" s="25" t="s">
        <v>71</v>
      </c>
      <c r="F64" s="25" t="s">
        <v>71</v>
      </c>
      <c r="G64" s="25" t="s">
        <v>70</v>
      </c>
      <c r="H64" s="1"/>
      <c r="I64" s="12" t="s">
        <v>77</v>
      </c>
      <c r="J64" s="1"/>
      <c r="K64" s="1"/>
      <c r="L64" s="1"/>
      <c r="M64" s="1"/>
      <c r="N64" s="1"/>
      <c r="O64" s="1"/>
      <c r="P64" s="1"/>
      <c r="Q64" s="1"/>
    </row>
    <row r="65" spans="1:17" ht="20.100000000000001" customHeight="1" x14ac:dyDescent="0.25">
      <c r="A65" s="1"/>
      <c r="B65" s="1" t="s">
        <v>47</v>
      </c>
      <c r="C65" s="1"/>
      <c r="D65" s="38"/>
      <c r="E65" s="25" t="s">
        <v>70</v>
      </c>
      <c r="F65" s="25" t="s">
        <v>71</v>
      </c>
      <c r="G65" s="25" t="s">
        <v>70</v>
      </c>
      <c r="H65" s="1"/>
      <c r="I65" s="12" t="s">
        <v>78</v>
      </c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B66" s="1"/>
      <c r="C66" s="1"/>
      <c r="D66" s="3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34.5" customHeight="1" x14ac:dyDescent="0.65">
      <c r="A67" s="1"/>
      <c r="B67" s="71" t="s">
        <v>56</v>
      </c>
      <c r="C67" s="71"/>
      <c r="D67" s="71"/>
      <c r="E67" s="71"/>
      <c r="F67" s="71"/>
      <c r="G67" s="71"/>
      <c r="H67" s="44"/>
      <c r="I67" s="44"/>
      <c r="J67" s="44"/>
      <c r="K67" s="44"/>
      <c r="L67" s="44"/>
      <c r="M67" s="44"/>
      <c r="N67" s="44"/>
      <c r="O67" s="44"/>
      <c r="P67" s="44"/>
      <c r="Q67" s="1"/>
    </row>
    <row r="68" spans="1:17" s="3" customFormat="1" ht="3" customHeight="1" x14ac:dyDescent="0.25">
      <c r="A68" s="4"/>
      <c r="B68" s="19"/>
      <c r="C68" s="19"/>
      <c r="D68" s="42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4"/>
    </row>
    <row r="69" spans="1:17" x14ac:dyDescent="0.25">
      <c r="A69" s="1"/>
      <c r="B69" s="1"/>
      <c r="C69" s="1"/>
      <c r="D69" s="3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"/>
      <c r="B70" s="1" t="s">
        <v>82</v>
      </c>
      <c r="C70" s="1"/>
      <c r="D70" s="3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"/>
      <c r="B71" s="1"/>
      <c r="C71" s="1"/>
      <c r="D71" s="38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64" t="s">
        <v>50</v>
      </c>
      <c r="Q71" s="1"/>
    </row>
    <row r="72" spans="1:17" ht="23.25" x14ac:dyDescent="0.65">
      <c r="A72" s="1"/>
      <c r="B72" s="61" t="s">
        <v>83</v>
      </c>
      <c r="C72" s="1"/>
      <c r="D72" s="38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64" t="s">
        <v>88</v>
      </c>
      <c r="Q72" s="1"/>
    </row>
    <row r="73" spans="1:17" ht="15.75" x14ac:dyDescent="0.25">
      <c r="A73" s="1"/>
      <c r="B73" s="62" t="s">
        <v>85</v>
      </c>
      <c r="C73" s="60" t="s">
        <v>84</v>
      </c>
      <c r="D73" s="3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x14ac:dyDescent="0.25">
      <c r="A74" s="1"/>
      <c r="B74" s="62" t="s">
        <v>86</v>
      </c>
      <c r="C74" s="63" t="s">
        <v>87</v>
      </c>
      <c r="D74" s="3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"/>
      <c r="B75" s="1"/>
      <c r="C75" s="1"/>
      <c r="D75" s="3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"/>
      <c r="B76" s="1"/>
      <c r="C76" s="1"/>
      <c r="D76" s="3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"/>
      <c r="B77" s="1"/>
      <c r="C77" s="1"/>
      <c r="D77" s="3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"/>
      <c r="B78" s="1"/>
      <c r="C78" s="1"/>
      <c r="D78" s="3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"/>
      <c r="B79" s="1"/>
      <c r="C79" s="1"/>
      <c r="D79" s="3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1"/>
      <c r="C80" s="1"/>
      <c r="D80" s="3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"/>
      <c r="B81" s="1"/>
      <c r="C81" s="1"/>
      <c r="D81" s="3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"/>
      <c r="B82" s="1"/>
      <c r="C82" s="1"/>
      <c r="D82" s="3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"/>
      <c r="B83" s="1"/>
      <c r="C83" s="1"/>
      <c r="D83" s="3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"/>
      <c r="B84" s="1"/>
      <c r="C84" s="1"/>
      <c r="D84" s="3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B85" s="1"/>
      <c r="C85" s="1"/>
      <c r="D85" s="3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3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"/>
      <c r="B87" s="1"/>
      <c r="C87" s="1"/>
      <c r="D87" s="3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"/>
      <c r="B88" s="1"/>
      <c r="C88" s="1"/>
      <c r="D88" s="3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</sheetData>
  <mergeCells count="9">
    <mergeCell ref="B53:G53"/>
    <mergeCell ref="B57:G57"/>
    <mergeCell ref="B67:G67"/>
    <mergeCell ref="E9:G9"/>
    <mergeCell ref="B9:D9"/>
    <mergeCell ref="B23:G23"/>
    <mergeCell ref="B37:G37"/>
    <mergeCell ref="B41:G41"/>
    <mergeCell ref="B46:G46"/>
  </mergeCells>
  <hyperlinks>
    <hyperlink ref="E2" r:id="rId1" display="Instructions &amp; Guidance Available @ UptimePractice.com/Calculator" xr:uid="{5934A06E-9EBB-4BC0-8610-DAC2A38D575A}"/>
    <hyperlink ref="C74" r:id="rId2" xr:uid="{F066667D-587A-41BE-9268-D4B7BD7BEA21}"/>
  </hyperlinks>
  <pageMargins left="0.7" right="0.7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Dimka</dc:creator>
  <cp:lastModifiedBy>Dennis Dimka</cp:lastModifiedBy>
  <cp:lastPrinted>2016-10-27T16:07:04Z</cp:lastPrinted>
  <dcterms:created xsi:type="dcterms:W3CDTF">2011-02-01T01:01:44Z</dcterms:created>
  <dcterms:modified xsi:type="dcterms:W3CDTF">2021-01-13T17:57:18Z</dcterms:modified>
</cp:coreProperties>
</file>